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<sst xmlns="http://schemas.openxmlformats.org/spreadsheetml/2006/main" count="575" uniqueCount="214">
  <si>
    <t>Firma: Krajská správa a údržba silnic Vysočiny, příspěvková organizace</t>
  </si>
  <si>
    <t>Rekapitulace ceny</t>
  </si>
  <si>
    <t>Stavba: HB 2024 - Termesivy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</si>
  <si>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</si>
  <si>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</si>
  <si>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</si>
  <si>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</si>
  <si>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</si>
  <si>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</si>
  <si>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</si>
  <si>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</si>
  <si>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</si>
  <si>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</si>
  <si>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</si>
  <si>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</si>
  <si>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HB 2024</t>
  </si>
  <si>
    <t>Termesivy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</si>
  <si>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</si>
  <si>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</si>
  <si>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</si>
  <si>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</si>
  <si>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</si>
  <si>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</si>
  <si>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</si>
  <si>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</si>
  <si>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</si>
  <si>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</si>
  <si>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</si>
  <si>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</si>
  <si>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</si>
  <si>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</si>
  <si>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</si>
  <si>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</si>
  <si>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</si>
  <si>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</si>
  <si>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</si>
  <si>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</si>
  <si>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</si>
  <si>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</si>
  <si>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</si>
  <si>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</si>
  <si>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</si>
  <si>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</si>
  <si>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</si>
  <si>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</si>
  <si>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</si>
  <si>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</si>
  <si>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</si>
  <si>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</si>
  <si>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</si>
  <si>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</si>
  <si>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</si>
  <si>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</si>
  <si>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Položka zahrnuje:  
- veškeré náklady spojené s objednatelem požadovanými zkouškami  
Položka nezahrnuje:  
- x</t>
  </si>
  <si>
    <t>7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</si>
  <si>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</si>
  <si>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</si>
  <si>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</si>
  <si>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</si>
  <si>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8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</si>
  <si>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</si>
  <si>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</si>
  <si>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</si>
  <si>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02730</t>
  </si>
  <si>
    <t>POMOC PRÁCE ZŘÍZ NEBO ZAJIŠŤ OCHRANU INŽENÝRSKÝCH SÍTÍ</t>
  </si>
  <si>
    <t>vytýčení inženýrských sítí</t>
  </si>
  <si>
    <t>Položka zahrnuje:  
- veškeré náklady spojené s ochranou inženýrských sítí  
Položka nezahrnuje:  
- x</t>
  </si>
  <si>
    <t>02911</t>
  </si>
  <si>
    <t>OSTATNÍ POŽADAVKY - GEODETICKÉ ZAMĚŘENÍ</t>
  </si>
  <si>
    <t>KM</t>
  </si>
  <si>
    <t>geodetické zaměření pro realizaci stavby 
vč. zaměření pro DTM</t>
  </si>
  <si>
    <t>Položka zahrnuje:  
- veškeré náklady spojené s objednatelem požadovanými pracemi  
Položka nezahrnuje:  
- x</t>
  </si>
  <si>
    <t>02944</t>
  </si>
  <si>
    <t>OSTAT POŽADAVKY - DOKUMENTACE SKUTEČ PROVEDENÍ V DIGIT FORMĚ</t>
  </si>
  <si>
    <t>ČERPÁNÍ SE SOUHLASEM TDS</t>
  </si>
  <si>
    <t>02991</t>
  </si>
  <si>
    <t>OSTATNÍ POŽADAVKY - INFORMAČNÍ TABULE</t>
  </si>
  <si>
    <t>KUS</t>
  </si>
  <si>
    <t>rozměr 2,5 x 1,75m 
ČERPÁNÍ SE SOUHLASEM TDS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</si>
  <si>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</si>
  <si>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SO 101</t>
  </si>
  <si>
    <t>Oprava komunikace v km 0,000 - 0,723</t>
  </si>
  <si>
    <t>21</t>
  </si>
  <si>
    <t>014102</t>
  </si>
  <si>
    <t>POPLATKY ZA SKLÁDKU</t>
  </si>
  <si>
    <t>T</t>
  </si>
  <si>
    <t>pařezy</t>
  </si>
  <si>
    <t>7 ks pařezů 
7*0,5=3,50000 [A]</t>
  </si>
  <si>
    <t>Položka zahrnuje:  
- veškeré poplatky provozovateli skládky související s uložením odpadu na skládce.  
Položka nezahrnuje:  
- x</t>
  </si>
  <si>
    <t>16</t>
  </si>
  <si>
    <t>železobeton 2500 kg/m3 
uliční vpusti 
3*0,45=1,35000 [A]</t>
  </si>
  <si>
    <t>Zemní práce</t>
  </si>
  <si>
    <t>20</t>
  </si>
  <si>
    <t>11222</t>
  </si>
  <si>
    <t>ODSTRANĚNÍ PAŘEZŮ D DO 0,9M</t>
  </si>
  <si>
    <t>vč. zásypu ze ŠD a pen.makadamu ze stavby  
předpoklad zásypu u 1 pařezu - cca 2-3 m3 materiálu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</si>
  <si>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</si>
  <si>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113133</t>
  </si>
  <si>
    <t>ODSTRANĚNÍ KRYTU ZPEVNĚNÝCH PLOCH S ASFALT POJIVEM, ODVOZ DO 3KM</t>
  </si>
  <si>
    <t>M3</t>
  </si>
  <si>
    <t>odstranění krytu vozovky  
hloubkové sanace -  tl. 100 mm 
materiál bude použit zpět do stavby 
350*1,5*0,100=52,50000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</si>
  <si>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</si>
  <si>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113723</t>
  </si>
  <si>
    <t>FRÉZOVÁNÍ ZPEVNĚNÝCH PLOCH ASFALTOVÝCH, ODVOZ DO 3KM</t>
  </si>
  <si>
    <t>materiál bude použit do krajnic a sanací 
frézování tl. 50 mm  
km 0,414 - 0,640, 0,690-0,723  
(226+33)*4,8*0,05=62,16000 [A] 
frézování tl. 100mm  km 0,314-0,414, 0,640-0,690 
(100+50)*4,8*0,1=72,00000 [B] 
zápichy, napojení 
35*0,05=1,75000 [C] 
celkem: 
A+B+C=135,91000 [D]</t>
  </si>
  <si>
    <t>17</t>
  </si>
  <si>
    <t>123733</t>
  </si>
  <si>
    <t>ODKOP PRO SPOD STAVBU SILNIC A ŽELEZNIC TŘ. I, ODVOZ DO 3KM</t>
  </si>
  <si>
    <t>materiál bude odvezen na skládku KSÚSV Termesivy 
nová uliční vpusť 
3*1*1*1=3,00000 [A] 
rýha pro připojení ul. vpustí 
3*10*0,5*0,5=7,50000 [B] 
rýha pro ACO dren 
12*0,4*0,4=1,92000 [C] 
celkem: 
A+B+C=12,42000 [D]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</si>
  <si>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</si>
  <si>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12922</t>
  </si>
  <si>
    <t>ČIŠTĚNÍ KRAJNIC OD NÁNOSU TL. DO 100MM</t>
  </si>
  <si>
    <t>M2</t>
  </si>
  <si>
    <t>seříznutí krajnic v tl. 100 mm 
ČERPÁNÍ SE SOUHLASEM TDS 
(350+550)*0,50=450,00000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</si>
  <si>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</si>
  <si>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11</t>
  </si>
  <si>
    <t>12980</t>
  </si>
  <si>
    <t>ČIŠTĚNÍ ULIČNÍCH VPUSTÍ</t>
  </si>
  <si>
    <t>vyčištění uličních vpustí od nánosu</t>
  </si>
  <si>
    <t>132733</t>
  </si>
  <si>
    <t>HLOUBENÍ RÝH ŠÍŘ DO 2M PAŽ I NEPAŽ TŘ. I, ODVOZ DO 3KM</t>
  </si>
  <si>
    <t>hloubkové sanace -  tl. 450 mm 
materiál bude odvezen na skládku KSÚSV Termesivy 
350*1,5*0,450=236,25000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</si>
  <si>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</si>
  <si>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171103</t>
  </si>
  <si>
    <t>ULOŽENÍ SYPANINY DO NÁSYPŮ SE ZHUTNĚNÍM DO 100% PS</t>
  </si>
  <si>
    <t>zpětné uložení odebraného materiálu v místech sanací a frézovaného materiálu v obci 
tl. 200 mm 
350*1,5*0,20=105,00000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</si>
  <si>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</si>
  <si>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18</t>
  </si>
  <si>
    <t>17581</t>
  </si>
  <si>
    <t>OBSYP POTRUBÍ A OBJEKTŮ Z NAKUPOVANÝCH MATERIÁLŮ</t>
  </si>
  <si>
    <t>obsyp potrubí od ul. vpustí 
3*10*0,45*0,45=6,07500 [A] 
obsyp uliční vpusti 
3*1*1*1=3,00000 [B] 
A+B=9,07500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</si>
  <si>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</si>
  <si>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18110</t>
  </si>
  <si>
    <t>ÚPRAVA PLÁNĚ SE ZHUTNĚNÍM V HORNINĚ TŘ. I</t>
  </si>
  <si>
    <t>úprava pláně v místech sanací 
ČERPÁNÍ SE SOUHLASEM TDS 
350*1,5=525,00000 [A]</t>
  </si>
  <si>
    <t>Položka zahrnuje:  
- úpravu pláně včetně vyrovnání výškových rozdílů. Míru zhutnění určuje projekt.  
Položka nezahrnuje:  
- x</t>
  </si>
  <si>
    <t>Vodorovné konstrukce</t>
  </si>
  <si>
    <t>24</t>
  </si>
  <si>
    <t>465923</t>
  </si>
  <si>
    <t>PŘEDLÁŽDĚNÍ DLAŽBY Z BETON DLAŽDIC</t>
  </si>
  <si>
    <t>předláždění vjezdu</t>
  </si>
  <si>
    <t>Položka zahrnuje:  
- rozebrání stávající dlažby a pokládka dlažby ze stávajícího dlažebního materiálu (bez dodávky nového)  
- 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Položka nezahrnuje:  
-  podklad pod dlažbu, vykazuje se samostatně položkami SD 45</t>
  </si>
  <si>
    <t>Komunikace</t>
  </si>
  <si>
    <t>56143I</t>
  </si>
  <si>
    <t>SMĚSI Z KAMENIVA STMELENÉ CEMENTEM  SC C 15/20 TL. DO 150MM</t>
  </si>
  <si>
    <t>hloubkové sanace tl. 150 mm 
350*1,5=525,00000 [A]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</si>
  <si>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</si>
  <si>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56334</t>
  </si>
  <si>
    <t>VOZOVKOVÉ VRSTVY ZE ŠTĚRKODRTI TL. DO 200MM</t>
  </si>
  <si>
    <t>ŠD 0/63 tl. 200 mm 
hloubkové sanace  
350*1,5=525,00000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</si>
  <si>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</si>
  <si>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22</t>
  </si>
  <si>
    <t>56960</t>
  </si>
  <si>
    <t>ZPEVNĚNÍ KRAJNIC Z RECYKLOVANÉHO MATERIÁLU</t>
  </si>
  <si>
    <t>zpevnění krajnic v tl. do 100mm, 
(350+550)*0,5*0,1=45,00000 [A] 
výhybny 
40*0,20=8,00000 [B] 
A+B=53,00000 [C]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</si>
  <si>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</si>
  <si>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27</t>
  </si>
  <si>
    <t>572213</t>
  </si>
  <si>
    <t>SPOJOVACÍ POSTŘIK Z EMULZE DO 0,5KG/M2</t>
  </si>
  <si>
    <t>Spojovací postřik 
pod ACL 
320*4,9+(100+50)*4,9=2 303,00000 [A] 
mezi ACL a ACO 
723*4,8=3 470,40000 [B] 
sjezdy 
35=35,00000 [C] 
A+B+C=5 808,40000 [D]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</si>
  <si>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</si>
  <si>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574A44</t>
  </si>
  <si>
    <t>ASFALTOVÝ BETON PRO OBRUSNÉ VRSTVY ACO 11+ TL. 50MM</t>
  </si>
  <si>
    <t>ACO 11+ tl. 50 mm 
723*4,8=3 470,40000 [A] 
sjezdy, napojení 
35=35,00000 [B] 
A+B=3 505,40000 [C]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</si>
  <si>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</si>
  <si>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574C06</t>
  </si>
  <si>
    <t>ASFALTOVÝ BETON PRO LOŽNÍ VRSTVY ACL 16+, 16S</t>
  </si>
  <si>
    <t>ACL 16+ tl. 50 mm  
- vyrovnávka, podbalení padlých krajů 
320*4,9*0,05=78,40000 [A] 
- ložná vrstva tl. 50 mm v obci Termesivy 
(100+50)*4,9*0,05=36,75000 [B] 
celkem: 
A+B=115,15000 [C]</t>
  </si>
  <si>
    <t>Potrubí</t>
  </si>
  <si>
    <t>19</t>
  </si>
  <si>
    <t>87434</t>
  </si>
  <si>
    <t>POTRUBÍ Z TRUB PLASTOVÝCH ODPADNÍCH DN DO 200MM</t>
  </si>
  <si>
    <t>M</t>
  </si>
  <si>
    <t>potrubí k uličním vpustím 
ČERPÁNÍ SE SOUHLASEM TDS 
3*10=30,00000 [A] 
potrubí k napojení ACO drenu 
10=10,00000 [B] 
A+B=40,00000 [C]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</si>
  <si>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</si>
  <si>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14</t>
  </si>
  <si>
    <t>89712</t>
  </si>
  <si>
    <t>VPUSŤ KANALIZAČNÍ ULIČNÍ KOMPLETNÍ Z BETONOVÝCH DÍLCŮ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</si>
  <si>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</si>
  <si>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12</t>
  </si>
  <si>
    <t>89921</t>
  </si>
  <si>
    <t>VÝŠKOVÁ ÚPRAVA POKLOPŮ</t>
  </si>
  <si>
    <t>Položka zahrnuje:  
- všechny nutné práce a materiály pro zvýšení nebo snížení zařízení (včetně nutné úpravy stávajícího povrchu vozovky nebo chodníku)  
Položka nezahrnuje:  
- x</t>
  </si>
  <si>
    <t>13</t>
  </si>
  <si>
    <t>89923</t>
  </si>
  <si>
    <t>VÝŠKOVÁ ÚPRAVA KRYCÍCH HRNCŮ</t>
  </si>
  <si>
    <t>Ostatní konstrukce a práce</t>
  </si>
  <si>
    <t>25</t>
  </si>
  <si>
    <t>93551</t>
  </si>
  <si>
    <t>ŽLABY Z DÍLCŮ Z BETONU SVĚTLÉ ŠÍŘKY DO 100MM VČETNĚ MŘÍŽÍ</t>
  </si>
  <si>
    <t>včetně betonového lože a obetonování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</si>
  <si>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  
Položka nezahrnuje:  
- x</t>
  </si>
  <si>
    <t>26</t>
  </si>
  <si>
    <t>93808</t>
  </si>
  <si>
    <t>OČIŠTĚNÍ VOZOVEK ZAMETENÍM</t>
  </si>
  <si>
    <t>zametení vozovky před pokládkou asf. vrstvy 
723*4,8=3 470,40000 [A]</t>
  </si>
  <si>
    <t>Položka zahrnuje:  
- očištění předepsaným způsobem  
- odklizení vzniklého odpadu  
Položka nezahrnuje:  
- x</t>
  </si>
  <si>
    <t>91</t>
  </si>
  <si>
    <t>Doplňující konstrukce a práce</t>
  </si>
  <si>
    <t>28</t>
  </si>
  <si>
    <t>915111</t>
  </si>
  <si>
    <t>VODOROVNÉ DOPRAVNÍ ZNAČENÍ BARVOU HLADKÉ - DODÁVKA A POKLÁDKA</t>
  </si>
  <si>
    <t>VDZ tl. 125 mm  
723*0,125*2=180,75000 [A]</t>
  </si>
  <si>
    <t>Položka zahrnuje:  
- dodání a pokládku nátěrového materiálu  
- předznačení a reflexní úpravu  
Položka nezahrnuje:  
- x  
Způsob měření:  
- měří se pouze natíraná plocha</t>
  </si>
  <si>
    <t>23</t>
  </si>
  <si>
    <t>917224</t>
  </si>
  <si>
    <t>SILNIČNÍ A CHODNÍKOVÉ OBRUBY Z BETONOVÝCH OBRUBNÍKŮ ŠÍŘ 150MM</t>
  </si>
  <si>
    <t>Položka zahrnuje:  
- dodání a pokládku betonových obrubníků o rozměrech předepsaných zadávací dokumentací  
- betonové lože i boční betonovou opěrku  
Položka nezahrnuje:  
- x</t>
  </si>
  <si>
    <t>96</t>
  </si>
  <si>
    <t>Bourání konstrukcí</t>
  </si>
  <si>
    <t>15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</si>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</sst>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80</v>
      </c>
      <c s="20" t="s">
        <v>81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51">
      <c r="A12" t="s">
        <v>52</v>
      </c>
      <c r="E12" s="35" t="s">
        <v>53</v>
      </c>
    </row>
    <row r="13" spans="1:16" ht="12.75">
      <c r="A13" s="25" t="s">
        <v>45</v>
      </c>
      <c s="29" t="s">
        <v>54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25.5">
      <c r="A14" s="34" t="s">
        <v>50</v>
      </c>
      <c r="E14" s="35" t="s">
        <v>57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58</v>
      </c>
    </row>
    <row r="17" spans="1:16" ht="12.75">
      <c r="A17" s="25" t="s">
        <v>45</v>
      </c>
      <c s="29" t="s">
        <v>59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38.25">
      <c r="A18" s="34" t="s">
        <v>50</v>
      </c>
      <c r="E18" s="35" t="s">
        <v>62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58</v>
      </c>
    </row>
    <row r="21" spans="1:16" ht="12.75">
      <c r="A21" s="25" t="s">
        <v>45</v>
      </c>
      <c s="29" t="s">
        <v>24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65</v>
      </c>
    </row>
    <row r="24" spans="1:5" ht="51">
      <c r="A24" t="s">
        <v>52</v>
      </c>
      <c r="E24" s="35" t="s">
        <v>66</v>
      </c>
    </row>
    <row r="25" spans="1:16" ht="12.75">
      <c r="A25" s="25" t="s">
        <v>45</v>
      </c>
      <c s="29" t="s">
        <v>23</v>
      </c>
      <c s="29" t="s">
        <v>67</v>
      </c>
      <c s="25" t="s">
        <v>47</v>
      </c>
      <c s="30" t="s">
        <v>68</v>
      </c>
      <c s="31" t="s">
        <v>69</v>
      </c>
      <c s="32">
        <v>0.723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25.5">
      <c r="A27" s="36" t="s">
        <v>51</v>
      </c>
      <c r="E27" s="37" t="s">
        <v>70</v>
      </c>
    </row>
    <row r="28" spans="1:5" ht="51">
      <c r="A28" t="s">
        <v>52</v>
      </c>
      <c r="E28" s="35" t="s">
        <v>71</v>
      </c>
    </row>
    <row r="29" spans="1:16" ht="12.75">
      <c r="A29" s="25" t="s">
        <v>45</v>
      </c>
      <c s="29" t="s">
        <v>34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74</v>
      </c>
    </row>
    <row r="32" spans="1:5" ht="51">
      <c r="A32" t="s">
        <v>52</v>
      </c>
      <c r="E32" s="35" t="s">
        <v>71</v>
      </c>
    </row>
    <row r="33" spans="1:16" ht="12.75">
      <c r="A33" s="25" t="s">
        <v>45</v>
      </c>
      <c s="29" t="s">
        <v>22</v>
      </c>
      <c s="29" t="s">
        <v>75</v>
      </c>
      <c s="25" t="s">
        <v>47</v>
      </c>
      <c s="30" t="s">
        <v>76</v>
      </c>
      <c s="31" t="s">
        <v>77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12.75">
      <c r="A34" s="34" t="s">
        <v>50</v>
      </c>
      <c r="E34" s="35" t="s">
        <v>47</v>
      </c>
    </row>
    <row r="35" spans="1:5" ht="25.5">
      <c r="A35" s="36" t="s">
        <v>51</v>
      </c>
      <c r="E35" s="37" t="s">
        <v>78</v>
      </c>
    </row>
    <row r="36" spans="1:5" ht="114.75">
      <c r="A36" t="s">
        <v>52</v>
      </c>
      <c r="E36" s="35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0+O8+O17+O58+O63+O88+O105+O114+O123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38">
        <f>0+I8+I17+I58+I63+I88+I105+I114+I123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80</v>
      </c>
      <c s="6"/>
      <c s="18" t="s">
        <v>81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85</v>
      </c>
      <c s="32">
        <v>3.5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86</v>
      </c>
    </row>
    <row r="11" spans="1:5" ht="25.5">
      <c r="A11" s="36" t="s">
        <v>51</v>
      </c>
      <c r="E11" s="37" t="s">
        <v>87</v>
      </c>
    </row>
    <row r="12" spans="1:5" ht="51">
      <c r="A12" t="s">
        <v>52</v>
      </c>
      <c r="E12" s="35" t="s">
        <v>88</v>
      </c>
    </row>
    <row r="13" spans="1:16" ht="12.75">
      <c r="A13" s="25" t="s">
        <v>45</v>
      </c>
      <c s="29" t="s">
        <v>89</v>
      </c>
      <c s="29" t="s">
        <v>83</v>
      </c>
      <c s="25" t="s">
        <v>30</v>
      </c>
      <c s="30" t="s">
        <v>84</v>
      </c>
      <c s="31" t="s">
        <v>85</v>
      </c>
      <c s="32">
        <v>1.35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38.25">
      <c r="A15" s="36" t="s">
        <v>51</v>
      </c>
      <c r="E15" s="37" t="s">
        <v>90</v>
      </c>
    </row>
    <row r="16" spans="1:5" ht="51">
      <c r="A16" t="s">
        <v>52</v>
      </c>
      <c r="E16" s="35" t="s">
        <v>88</v>
      </c>
    </row>
    <row r="17" spans="1:18" ht="12.75" customHeight="1">
      <c r="A17" s="6" t="s">
        <v>43</v>
      </c>
      <c s="6"/>
      <c s="40" t="s">
        <v>30</v>
      </c>
      <c s="6"/>
      <c s="27" t="s">
        <v>91</v>
      </c>
      <c s="6"/>
      <c s="6"/>
      <c s="6"/>
      <c s="41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77</v>
      </c>
      <c s="32">
        <v>7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25.5">
      <c r="A20" s="36" t="s">
        <v>51</v>
      </c>
      <c r="E20" s="37" t="s">
        <v>95</v>
      </c>
    </row>
    <row r="21" spans="1:5" ht="153">
      <c r="A21" t="s">
        <v>52</v>
      </c>
      <c r="E21" s="35" t="s">
        <v>96</v>
      </c>
    </row>
    <row r="22" spans="1:16" ht="25.5">
      <c r="A22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99</v>
      </c>
      <c s="32">
        <v>52.5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51">
      <c r="A24" s="36" t="s">
        <v>51</v>
      </c>
      <c r="E24" s="37" t="s">
        <v>100</v>
      </c>
    </row>
    <row r="25" spans="1:5" ht="89.25">
      <c r="A25" t="s">
        <v>52</v>
      </c>
      <c r="E25" s="35" t="s">
        <v>101</v>
      </c>
    </row>
    <row r="26" spans="1:16" ht="12.75">
      <c r="A26" s="25" t="s">
        <v>45</v>
      </c>
      <c s="29" t="s">
        <v>30</v>
      </c>
      <c s="29" t="s">
        <v>102</v>
      </c>
      <c s="25" t="s">
        <v>47</v>
      </c>
      <c s="30" t="s">
        <v>103</v>
      </c>
      <c s="31" t="s">
        <v>99</v>
      </c>
      <c s="32">
        <v>135.91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127.5">
      <c r="A28" s="36" t="s">
        <v>51</v>
      </c>
      <c r="E28" s="37" t="s">
        <v>104</v>
      </c>
    </row>
    <row r="29" spans="1:5" ht="89.25">
      <c r="A29" t="s">
        <v>52</v>
      </c>
      <c r="E29" s="35" t="s">
        <v>101</v>
      </c>
    </row>
    <row r="30" spans="1:16" ht="12.75">
      <c r="A30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99</v>
      </c>
      <c s="32">
        <v>12.42</v>
      </c>
      <c s="33">
        <v>0</v>
      </c>
      <c s="33">
        <f>ROUND(ROUND(H30,2)*ROUND(G30,5),2)</f>
      </c>
      <c r="O30">
        <f>(I30*21)/100</f>
      </c>
      <c t="s">
        <v>24</v>
      </c>
    </row>
    <row r="31" spans="1:5" ht="12.75">
      <c r="A31" s="34" t="s">
        <v>50</v>
      </c>
      <c r="E31" s="35" t="s">
        <v>47</v>
      </c>
    </row>
    <row r="32" spans="1:5" ht="114.75">
      <c r="A32" s="36" t="s">
        <v>51</v>
      </c>
      <c r="E32" s="37" t="s">
        <v>108</v>
      </c>
    </row>
    <row r="33" spans="1:5" ht="395.25">
      <c r="A33" t="s">
        <v>52</v>
      </c>
      <c r="E33" s="35" t="s">
        <v>109</v>
      </c>
    </row>
    <row r="34" spans="1:16" ht="12.75">
      <c r="A34" s="25" t="s">
        <v>45</v>
      </c>
      <c s="29" t="s">
        <v>24</v>
      </c>
      <c s="29" t="s">
        <v>110</v>
      </c>
      <c s="25" t="s">
        <v>47</v>
      </c>
      <c s="30" t="s">
        <v>111</v>
      </c>
      <c s="31" t="s">
        <v>112</v>
      </c>
      <c s="32">
        <v>450</v>
      </c>
      <c s="33">
        <v>0</v>
      </c>
      <c s="33">
        <f>ROUND(ROUND(H34,2)*ROUND(G34,5),2)</f>
      </c>
      <c r="O34">
        <f>(I34*21)/100</f>
      </c>
      <c t="s">
        <v>24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51</v>
      </c>
      <c r="E36" s="37" t="s">
        <v>113</v>
      </c>
    </row>
    <row r="37" spans="1:5" ht="89.25">
      <c r="A37" t="s">
        <v>52</v>
      </c>
      <c r="E37" s="35" t="s">
        <v>114</v>
      </c>
    </row>
    <row r="38" spans="1:16" ht="12.75">
      <c r="A38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77</v>
      </c>
      <c s="32">
        <v>6</v>
      </c>
      <c s="33">
        <v>0</v>
      </c>
      <c s="33">
        <f>ROUND(ROUND(H38,2)*ROUND(G38,5),2)</f>
      </c>
      <c r="O38">
        <f>(I38*21)/100</f>
      </c>
      <c t="s">
        <v>24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51</v>
      </c>
      <c r="E40" s="37" t="s">
        <v>118</v>
      </c>
    </row>
    <row r="41" spans="1:5" ht="89.25">
      <c r="A41" t="s">
        <v>52</v>
      </c>
      <c r="E41" s="35" t="s">
        <v>114</v>
      </c>
    </row>
    <row r="42" spans="1:16" ht="12.75">
      <c r="A42" s="25" t="s">
        <v>45</v>
      </c>
      <c s="29" t="s">
        <v>34</v>
      </c>
      <c s="29" t="s">
        <v>119</v>
      </c>
      <c s="25" t="s">
        <v>47</v>
      </c>
      <c s="30" t="s">
        <v>120</v>
      </c>
      <c s="31" t="s">
        <v>99</v>
      </c>
      <c s="32">
        <v>236.25</v>
      </c>
      <c s="33">
        <v>0</v>
      </c>
      <c s="33">
        <f>ROUND(ROUND(H42,2)*ROUND(G42,5),2)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38.25">
      <c r="A44" s="36" t="s">
        <v>51</v>
      </c>
      <c r="E44" s="37" t="s">
        <v>121</v>
      </c>
    </row>
    <row r="45" spans="1:5" ht="344.25">
      <c r="A45" t="s">
        <v>52</v>
      </c>
      <c r="E45" s="35" t="s">
        <v>122</v>
      </c>
    </row>
    <row r="46" spans="1:16" ht="12.75">
      <c r="A46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99</v>
      </c>
      <c s="32">
        <v>105</v>
      </c>
      <c s="33">
        <v>0</v>
      </c>
      <c s="33">
        <f>ROUND(ROUND(H46,2)*ROUND(G46,5),2)</f>
      </c>
      <c r="O46">
        <f>(I46*21)/100</f>
      </c>
      <c t="s">
        <v>24</v>
      </c>
    </row>
    <row r="47" spans="1:5" ht="12.75">
      <c r="A47" s="34" t="s">
        <v>50</v>
      </c>
      <c r="E47" s="35" t="s">
        <v>47</v>
      </c>
    </row>
    <row r="48" spans="1:5" ht="51">
      <c r="A48" s="36" t="s">
        <v>51</v>
      </c>
      <c r="E48" s="37" t="s">
        <v>125</v>
      </c>
    </row>
    <row r="49" spans="1:5" ht="293.25">
      <c r="A49" t="s">
        <v>52</v>
      </c>
      <c r="E49" s="35" t="s">
        <v>126</v>
      </c>
    </row>
    <row r="50" spans="1:16" ht="12.75">
      <c r="A50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99</v>
      </c>
      <c s="32">
        <v>9.075</v>
      </c>
      <c s="33">
        <v>0</v>
      </c>
      <c s="33">
        <f>ROUND(ROUND(H50,2)*ROUND(G50,5),2)</f>
      </c>
      <c r="O50">
        <f>(I50*21)/100</f>
      </c>
      <c t="s">
        <v>24</v>
      </c>
    </row>
    <row r="51" spans="1:5" ht="12.75">
      <c r="A51" s="34" t="s">
        <v>50</v>
      </c>
      <c r="E51" s="35" t="s">
        <v>47</v>
      </c>
    </row>
    <row r="52" spans="1:5" ht="63.75">
      <c r="A52" s="36" t="s">
        <v>51</v>
      </c>
      <c r="E52" s="37" t="s">
        <v>130</v>
      </c>
    </row>
    <row r="53" spans="1:5" ht="331.5">
      <c r="A53" t="s">
        <v>52</v>
      </c>
      <c r="E53" s="35" t="s">
        <v>131</v>
      </c>
    </row>
    <row r="54" spans="1:16" ht="12.75">
      <c r="A54" s="25" t="s">
        <v>45</v>
      </c>
      <c s="29" t="s">
        <v>54</v>
      </c>
      <c s="29" t="s">
        <v>132</v>
      </c>
      <c s="25" t="s">
        <v>47</v>
      </c>
      <c s="30" t="s">
        <v>133</v>
      </c>
      <c s="31" t="s">
        <v>112</v>
      </c>
      <c s="32">
        <v>525</v>
      </c>
      <c s="33">
        <v>0</v>
      </c>
      <c s="33">
        <f>ROUND(ROUND(H54,2)*ROUND(G54,5),2)</f>
      </c>
      <c r="O54">
        <f>(I54*21)/100</f>
      </c>
      <c t="s">
        <v>24</v>
      </c>
    </row>
    <row r="55" spans="1:5" ht="12.75">
      <c r="A55" s="34" t="s">
        <v>50</v>
      </c>
      <c r="E55" s="35" t="s">
        <v>47</v>
      </c>
    </row>
    <row r="56" spans="1:5" ht="38.25">
      <c r="A56" s="36" t="s">
        <v>51</v>
      </c>
      <c r="E56" s="37" t="s">
        <v>134</v>
      </c>
    </row>
    <row r="57" spans="1:5" ht="51">
      <c r="A57" t="s">
        <v>52</v>
      </c>
      <c r="E57" s="35" t="s">
        <v>135</v>
      </c>
    </row>
    <row r="58" spans="1:18" ht="12.75" customHeight="1">
      <c r="A58" s="6" t="s">
        <v>43</v>
      </c>
      <c s="6"/>
      <c s="40" t="s">
        <v>34</v>
      </c>
      <c s="6"/>
      <c s="27" t="s">
        <v>136</v>
      </c>
      <c s="6"/>
      <c s="6"/>
      <c s="6"/>
      <c s="41">
        <f>0+Q58</f>
      </c>
      <c r="O58">
        <f>0+R58</f>
      </c>
      <c r="Q58">
        <f>0+I59</f>
      </c>
      <c>
        <f>0+O59</f>
      </c>
    </row>
    <row r="59" spans="1:16" ht="12.75">
      <c r="A59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112</v>
      </c>
      <c s="32">
        <v>10</v>
      </c>
      <c s="33">
        <v>0</v>
      </c>
      <c s="33">
        <f>ROUND(ROUND(H59,2)*ROUND(G59,5),2)</f>
      </c>
      <c r="O59">
        <f>(I59*21)/100</f>
      </c>
      <c t="s">
        <v>24</v>
      </c>
    </row>
    <row r="60" spans="1:5" ht="12.75">
      <c r="A60" s="34" t="s">
        <v>50</v>
      </c>
      <c r="E60" s="35" t="s">
        <v>47</v>
      </c>
    </row>
    <row r="61" spans="1:5" ht="12.75">
      <c r="A61" s="36" t="s">
        <v>51</v>
      </c>
      <c r="E61" s="37" t="s">
        <v>140</v>
      </c>
    </row>
    <row r="62" spans="1:5" ht="114.75">
      <c r="A62" t="s">
        <v>52</v>
      </c>
      <c r="E62" s="35" t="s">
        <v>141</v>
      </c>
    </row>
    <row r="63" spans="1:18" ht="12.75" customHeight="1">
      <c r="A63" s="6" t="s">
        <v>43</v>
      </c>
      <c s="6"/>
      <c s="40" t="s">
        <v>22</v>
      </c>
      <c s="6"/>
      <c s="27" t="s">
        <v>142</v>
      </c>
      <c s="6"/>
      <c s="6"/>
      <c s="6"/>
      <c s="41">
        <f>0+Q63</f>
      </c>
      <c r="O63">
        <f>0+R63</f>
      </c>
      <c r="Q63">
        <f>0+I64+I68+I72+I76+I80+I84</f>
      </c>
      <c>
        <f>0+O64+O68+O72+O76+O80+O84</f>
      </c>
    </row>
    <row r="64" spans="1:16" ht="12.75">
      <c r="A64" s="25" t="s">
        <v>45</v>
      </c>
      <c s="29" t="s">
        <v>59</v>
      </c>
      <c s="29" t="s">
        <v>143</v>
      </c>
      <c s="25" t="s">
        <v>47</v>
      </c>
      <c s="30" t="s">
        <v>144</v>
      </c>
      <c s="31" t="s">
        <v>112</v>
      </c>
      <c s="32">
        <v>525</v>
      </c>
      <c s="33">
        <v>0</v>
      </c>
      <c s="33">
        <f>ROUND(ROUND(H64,2)*ROUND(G64,5),2)</f>
      </c>
      <c r="O64">
        <f>(I64*21)/100</f>
      </c>
      <c t="s">
        <v>24</v>
      </c>
    </row>
    <row r="65" spans="1:5" ht="12.75">
      <c r="A65" s="34" t="s">
        <v>50</v>
      </c>
      <c r="E65" s="35" t="s">
        <v>47</v>
      </c>
    </row>
    <row r="66" spans="1:5" ht="25.5">
      <c r="A66" s="36" t="s">
        <v>51</v>
      </c>
      <c r="E66" s="37" t="s">
        <v>145</v>
      </c>
    </row>
    <row r="67" spans="1:5" ht="140.25">
      <c r="A67" t="s">
        <v>52</v>
      </c>
      <c r="E67" s="35" t="s">
        <v>146</v>
      </c>
    </row>
    <row r="68" spans="1:16" ht="12.75">
      <c r="A68" s="25" t="s">
        <v>45</v>
      </c>
      <c s="29" t="s">
        <v>22</v>
      </c>
      <c s="29" t="s">
        <v>147</v>
      </c>
      <c s="25" t="s">
        <v>47</v>
      </c>
      <c s="30" t="s">
        <v>148</v>
      </c>
      <c s="31" t="s">
        <v>112</v>
      </c>
      <c s="32">
        <v>525</v>
      </c>
      <c s="33">
        <v>0</v>
      </c>
      <c s="33">
        <f>ROUND(ROUND(H68,2)*ROUND(G68,5),2)</f>
      </c>
      <c r="O68">
        <f>(I68*21)/100</f>
      </c>
      <c t="s">
        <v>24</v>
      </c>
    </row>
    <row r="69" spans="1:5" ht="12.75">
      <c r="A69" s="34" t="s">
        <v>50</v>
      </c>
      <c r="E69" s="35" t="s">
        <v>47</v>
      </c>
    </row>
    <row r="70" spans="1:5" ht="38.25">
      <c r="A70" s="36" t="s">
        <v>51</v>
      </c>
      <c r="E70" s="37" t="s">
        <v>149</v>
      </c>
    </row>
    <row r="71" spans="1:5" ht="76.5">
      <c r="A71" t="s">
        <v>52</v>
      </c>
      <c r="E71" s="35" t="s">
        <v>150</v>
      </c>
    </row>
    <row r="72" spans="1:16" ht="12.75">
      <c r="A72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99</v>
      </c>
      <c s="32">
        <v>53</v>
      </c>
      <c s="33">
        <v>0</v>
      </c>
      <c s="33">
        <f>ROUND(ROUND(H72,2)*ROUND(G72,5),2)</f>
      </c>
      <c r="O72">
        <f>(I72*21)/100</f>
      </c>
      <c t="s">
        <v>24</v>
      </c>
    </row>
    <row r="73" spans="1:5" ht="12.75">
      <c r="A73" s="34" t="s">
        <v>50</v>
      </c>
      <c r="E73" s="35" t="s">
        <v>47</v>
      </c>
    </row>
    <row r="74" spans="1:5" ht="63.75">
      <c r="A74" s="36" t="s">
        <v>51</v>
      </c>
      <c r="E74" s="37" t="s">
        <v>154</v>
      </c>
    </row>
    <row r="75" spans="1:5" ht="102">
      <c r="A75" t="s">
        <v>52</v>
      </c>
      <c r="E75" s="35" t="s">
        <v>155</v>
      </c>
    </row>
    <row r="76" spans="1:16" ht="12.75">
      <c r="A76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112</v>
      </c>
      <c s="32">
        <v>5808.4</v>
      </c>
      <c s="33">
        <v>0</v>
      </c>
      <c s="33">
        <f>ROUND(ROUND(H76,2)*ROUND(G76,5),2)</f>
      </c>
      <c r="O76">
        <f>(I76*21)/100</f>
      </c>
      <c t="s">
        <v>24</v>
      </c>
    </row>
    <row r="77" spans="1:5" ht="12.75">
      <c r="A77" s="34" t="s">
        <v>50</v>
      </c>
      <c r="E77" s="35" t="s">
        <v>47</v>
      </c>
    </row>
    <row r="78" spans="1:5" ht="102">
      <c r="A78" s="36" t="s">
        <v>51</v>
      </c>
      <c r="E78" s="37" t="s">
        <v>159</v>
      </c>
    </row>
    <row r="79" spans="1:5" ht="89.25">
      <c r="A79" t="s">
        <v>52</v>
      </c>
      <c r="E79" s="35" t="s">
        <v>160</v>
      </c>
    </row>
    <row r="80" spans="1:16" ht="12.75">
      <c r="A80" s="25" t="s">
        <v>45</v>
      </c>
      <c s="29" t="s">
        <v>40</v>
      </c>
      <c s="29" t="s">
        <v>161</v>
      </c>
      <c s="25" t="s">
        <v>47</v>
      </c>
      <c s="30" t="s">
        <v>162</v>
      </c>
      <c s="31" t="s">
        <v>112</v>
      </c>
      <c s="32">
        <v>3505.4</v>
      </c>
      <c s="33">
        <v>0</v>
      </c>
      <c s="33">
        <f>ROUND(ROUND(H80,2)*ROUND(G80,5),2)</f>
      </c>
      <c r="O80">
        <f>(I80*21)/100</f>
      </c>
      <c t="s">
        <v>24</v>
      </c>
    </row>
    <row r="81" spans="1:5" ht="12.75">
      <c r="A81" s="34" t="s">
        <v>50</v>
      </c>
      <c r="E81" s="35" t="s">
        <v>47</v>
      </c>
    </row>
    <row r="82" spans="1:5" ht="63.75">
      <c r="A82" s="36" t="s">
        <v>51</v>
      </c>
      <c r="E82" s="37" t="s">
        <v>163</v>
      </c>
    </row>
    <row r="83" spans="1:5" ht="165.75">
      <c r="A83" t="s">
        <v>52</v>
      </c>
      <c r="E83" s="35" t="s">
        <v>164</v>
      </c>
    </row>
    <row r="84" spans="1:16" ht="12.75">
      <c r="A84" s="25" t="s">
        <v>45</v>
      </c>
      <c s="29" t="s">
        <v>42</v>
      </c>
      <c s="29" t="s">
        <v>165</v>
      </c>
      <c s="25" t="s">
        <v>47</v>
      </c>
      <c s="30" t="s">
        <v>166</v>
      </c>
      <c s="31" t="s">
        <v>99</v>
      </c>
      <c s="32">
        <v>115.15</v>
      </c>
      <c s="33">
        <v>0</v>
      </c>
      <c s="33">
        <f>ROUND(ROUND(H84,2)*ROUND(G84,5),2)</f>
      </c>
      <c r="O84">
        <f>(I84*21)/100</f>
      </c>
      <c t="s">
        <v>24</v>
      </c>
    </row>
    <row r="85" spans="1:5" ht="12.75">
      <c r="A85" s="34" t="s">
        <v>50</v>
      </c>
      <c r="E85" s="35" t="s">
        <v>47</v>
      </c>
    </row>
    <row r="86" spans="1:5" ht="89.25">
      <c r="A86" s="36" t="s">
        <v>51</v>
      </c>
      <c r="E86" s="37" t="s">
        <v>167</v>
      </c>
    </row>
    <row r="87" spans="1:5" ht="165.75">
      <c r="A87" t="s">
        <v>52</v>
      </c>
      <c r="E87" s="35" t="s">
        <v>164</v>
      </c>
    </row>
    <row r="88" spans="1:18" ht="12.75" customHeight="1">
      <c r="A88" s="6" t="s">
        <v>43</v>
      </c>
      <c s="6"/>
      <c s="40" t="s">
        <v>59</v>
      </c>
      <c s="6"/>
      <c s="27" t="s">
        <v>168</v>
      </c>
      <c s="6"/>
      <c s="6"/>
      <c s="6"/>
      <c s="41">
        <f>0+Q88</f>
      </c>
      <c r="O88">
        <f>0+R88</f>
      </c>
      <c r="Q88">
        <f>0+I89+I93+I97+I101</f>
      </c>
      <c>
        <f>0+O89+O93+O97+O101</f>
      </c>
    </row>
    <row r="89" spans="1:16" ht="12.75">
      <c r="A89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172</v>
      </c>
      <c s="32">
        <v>40</v>
      </c>
      <c s="33">
        <v>0</v>
      </c>
      <c s="33">
        <f>ROUND(ROUND(H89,2)*ROUND(G89,5),2)</f>
      </c>
      <c r="O89">
        <f>(I89*21)/100</f>
      </c>
      <c t="s">
        <v>24</v>
      </c>
    </row>
    <row r="90" spans="1:5" ht="12.75">
      <c r="A90" s="34" t="s">
        <v>50</v>
      </c>
      <c r="E90" s="35" t="s">
        <v>47</v>
      </c>
    </row>
    <row r="91" spans="1:5" ht="76.5">
      <c r="A91" s="36" t="s">
        <v>51</v>
      </c>
      <c r="E91" s="37" t="s">
        <v>173</v>
      </c>
    </row>
    <row r="92" spans="1:5" ht="255">
      <c r="A92" t="s">
        <v>52</v>
      </c>
      <c r="E92" s="35" t="s">
        <v>174</v>
      </c>
    </row>
    <row r="93" spans="1:16" ht="12.75">
      <c r="A93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77</v>
      </c>
      <c s="32">
        <v>3</v>
      </c>
      <c s="33">
        <v>0</v>
      </c>
      <c s="33">
        <f>ROUND(ROUND(H93,2)*ROUND(G93,5),2)</f>
      </c>
      <c r="O93">
        <f>(I93*21)/100</f>
      </c>
      <c t="s">
        <v>24</v>
      </c>
    </row>
    <row r="94" spans="1:5" ht="12.75">
      <c r="A94" s="34" t="s">
        <v>50</v>
      </c>
      <c r="E94" s="35" t="s">
        <v>47</v>
      </c>
    </row>
    <row r="95" spans="1:5" ht="12.75">
      <c r="A95" s="36" t="s">
        <v>51</v>
      </c>
      <c r="E95" s="37" t="s">
        <v>47</v>
      </c>
    </row>
    <row r="96" spans="1:5" ht="102">
      <c r="A96" t="s">
        <v>52</v>
      </c>
      <c r="E96" s="35" t="s">
        <v>178</v>
      </c>
    </row>
    <row r="97" spans="1:16" ht="12.75">
      <c r="A97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77</v>
      </c>
      <c s="32">
        <v>7</v>
      </c>
      <c s="33">
        <v>0</v>
      </c>
      <c s="33">
        <f>ROUND(ROUND(H97,2)*ROUND(G97,5),2)</f>
      </c>
      <c r="O97">
        <f>(I97*21)/100</f>
      </c>
      <c t="s">
        <v>24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51</v>
      </c>
      <c r="E99" s="37" t="s">
        <v>47</v>
      </c>
    </row>
    <row r="100" spans="1:5" ht="63.75">
      <c r="A100" t="s">
        <v>52</v>
      </c>
      <c r="E100" s="35" t="s">
        <v>182</v>
      </c>
    </row>
    <row r="101" spans="1:16" ht="12.75">
      <c r="A101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77</v>
      </c>
      <c s="32">
        <v>10</v>
      </c>
      <c s="33">
        <v>0</v>
      </c>
      <c s="33">
        <f>ROUND(ROUND(H101,2)*ROUND(G101,5),2)</f>
      </c>
      <c r="O101">
        <f>(I101*21)/100</f>
      </c>
      <c t="s">
        <v>24</v>
      </c>
    </row>
    <row r="102" spans="1:5" ht="12.75">
      <c r="A102" s="34" t="s">
        <v>50</v>
      </c>
      <c r="E102" s="35" t="s">
        <v>47</v>
      </c>
    </row>
    <row r="103" spans="1:5" ht="12.75">
      <c r="A103" s="36" t="s">
        <v>51</v>
      </c>
      <c r="E103" s="37" t="s">
        <v>47</v>
      </c>
    </row>
    <row r="104" spans="1:5" ht="63.75">
      <c r="A104" t="s">
        <v>52</v>
      </c>
      <c r="E104" s="35" t="s">
        <v>182</v>
      </c>
    </row>
    <row r="105" spans="1:18" ht="12.75" customHeight="1">
      <c r="A105" s="6" t="s">
        <v>43</v>
      </c>
      <c s="6"/>
      <c s="40" t="s">
        <v>40</v>
      </c>
      <c s="6"/>
      <c s="27" t="s">
        <v>186</v>
      </c>
      <c s="6"/>
      <c s="6"/>
      <c s="6"/>
      <c s="41">
        <f>0+Q105</f>
      </c>
      <c r="O105">
        <f>0+R105</f>
      </c>
      <c r="Q105">
        <f>0+I106+I110</f>
      </c>
      <c>
        <f>0+O106+O110</f>
      </c>
    </row>
    <row r="106" spans="1:16" ht="12.75">
      <c r="A106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172</v>
      </c>
      <c s="32">
        <v>10</v>
      </c>
      <c s="33">
        <v>0</v>
      </c>
      <c s="33">
        <f>ROUND(ROUND(H106,2)*ROUND(G106,5),2)</f>
      </c>
      <c r="O106">
        <f>(I106*21)/100</f>
      </c>
      <c t="s">
        <v>24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51</v>
      </c>
      <c r="E108" s="37" t="s">
        <v>190</v>
      </c>
    </row>
    <row r="109" spans="1:5" ht="102">
      <c r="A109" t="s">
        <v>52</v>
      </c>
      <c r="E109" s="35" t="s">
        <v>191</v>
      </c>
    </row>
    <row r="110" spans="1:16" ht="12.75">
      <c r="A110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112</v>
      </c>
      <c s="32">
        <v>3470.4</v>
      </c>
      <c s="33">
        <v>0</v>
      </c>
      <c s="33">
        <f>ROUND(ROUND(H110,2)*ROUND(G110,5),2)</f>
      </c>
      <c r="O110">
        <f>(I110*21)/100</f>
      </c>
      <c t="s">
        <v>24</v>
      </c>
    </row>
    <row r="111" spans="1:5" ht="12.75">
      <c r="A111" s="34" t="s">
        <v>50</v>
      </c>
      <c r="E111" s="35" t="s">
        <v>47</v>
      </c>
    </row>
    <row r="112" spans="1:5" ht="25.5">
      <c r="A112" s="36" t="s">
        <v>51</v>
      </c>
      <c r="E112" s="37" t="s">
        <v>195</v>
      </c>
    </row>
    <row r="113" spans="1:5" ht="63.75">
      <c r="A113" t="s">
        <v>52</v>
      </c>
      <c r="E113" s="35" t="s">
        <v>196</v>
      </c>
    </row>
    <row r="114" spans="1:18" ht="12.75" customHeight="1">
      <c r="A114" s="6" t="s">
        <v>43</v>
      </c>
      <c s="6"/>
      <c s="40" t="s">
        <v>197</v>
      </c>
      <c s="6"/>
      <c s="27" t="s">
        <v>198</v>
      </c>
      <c s="6"/>
      <c s="6"/>
      <c s="6"/>
      <c s="41">
        <f>0+Q114</f>
      </c>
      <c r="O114">
        <f>0+R114</f>
      </c>
      <c r="Q114">
        <f>0+I115+I119</f>
      </c>
      <c>
        <f>0+O115+O119</f>
      </c>
    </row>
    <row r="115" spans="1:16" ht="25.5">
      <c r="A115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112</v>
      </c>
      <c s="32">
        <v>180.75</v>
      </c>
      <c s="33">
        <v>0</v>
      </c>
      <c s="33">
        <f>ROUND(ROUND(H115,2)*ROUND(G115,5),2)</f>
      </c>
      <c r="O115">
        <f>(I115*21)/100</f>
      </c>
      <c t="s">
        <v>24</v>
      </c>
    </row>
    <row r="116" spans="1:5" ht="12.75">
      <c r="A116" s="34" t="s">
        <v>50</v>
      </c>
      <c r="E116" s="35" t="s">
        <v>47</v>
      </c>
    </row>
    <row r="117" spans="1:5" ht="25.5">
      <c r="A117" s="36" t="s">
        <v>51</v>
      </c>
      <c r="E117" s="37" t="s">
        <v>202</v>
      </c>
    </row>
    <row r="118" spans="1:5" ht="89.25">
      <c r="A118" t="s">
        <v>52</v>
      </c>
      <c r="E118" s="35" t="s">
        <v>203</v>
      </c>
    </row>
    <row r="119" spans="1:16" ht="12.75">
      <c r="A119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172</v>
      </c>
      <c s="32">
        <v>15</v>
      </c>
      <c s="33">
        <v>0</v>
      </c>
      <c s="33">
        <f>ROUND(ROUND(H119,2)*ROUND(G119,5),2)</f>
      </c>
      <c r="O119">
        <f>(I119*21)/100</f>
      </c>
      <c t="s">
        <v>24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51</v>
      </c>
      <c r="E121" s="37" t="s">
        <v>47</v>
      </c>
    </row>
    <row r="122" spans="1:5" ht="76.5">
      <c r="A122" t="s">
        <v>52</v>
      </c>
      <c r="E122" s="35" t="s">
        <v>207</v>
      </c>
    </row>
    <row r="123" spans="1:18" ht="12.75" customHeight="1">
      <c r="A123" s="6" t="s">
        <v>43</v>
      </c>
      <c s="6"/>
      <c s="40" t="s">
        <v>208</v>
      </c>
      <c s="6"/>
      <c s="27" t="s">
        <v>209</v>
      </c>
      <c s="6"/>
      <c s="6"/>
      <c s="6"/>
      <c s="41">
        <f>0+Q123</f>
      </c>
      <c r="O123">
        <f>0+R123</f>
      </c>
      <c r="Q123">
        <f>0+I124</f>
      </c>
      <c>
        <f>0+O124</f>
      </c>
    </row>
    <row r="124" spans="1:16" ht="12.75">
      <c r="A124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77</v>
      </c>
      <c s="32">
        <v>3</v>
      </c>
      <c s="33">
        <v>0</v>
      </c>
      <c s="33">
        <f>ROUND(ROUND(H124,2)*ROUND(G124,5),2)</f>
      </c>
      <c r="O124">
        <f>(I124*21)/100</f>
      </c>
      <c t="s">
        <v>24</v>
      </c>
    </row>
    <row r="125" spans="1:5" ht="12.75">
      <c r="A125" s="34" t="s">
        <v>50</v>
      </c>
      <c r="E125" s="35" t="s">
        <v>47</v>
      </c>
    </row>
    <row r="126" spans="1:5" ht="12.75">
      <c r="A126" s="36" t="s">
        <v>51</v>
      </c>
      <c r="E126" s="37" t="s">
        <v>47</v>
      </c>
    </row>
    <row r="127" spans="1:5" ht="102">
      <c r="A127" t="s">
        <v>52</v>
      </c>
      <c r="E127" s="35" t="s">
        <v>213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